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stinhogg/Desktop/"/>
    </mc:Choice>
  </mc:AlternateContent>
  <xr:revisionPtr revIDLastSave="0" documentId="13_ncr:1_{AE8C6A65-8E6D-2744-8B8B-29F202548E5B}" xr6:coauthVersionLast="44" xr6:coauthVersionMax="44" xr10:uidLastSave="{00000000-0000-0000-0000-000000000000}"/>
  <bookViews>
    <workbookView xWindow="0" yWindow="460" windowWidth="28800" windowHeight="16080" activeTab="1" xr2:uid="{D8186E48-08C9-D844-81C9-27CC2939AA6C}"/>
  </bookViews>
  <sheets>
    <sheet name="Bid" sheetId="2" r:id="rId1"/>
    <sheet name="Project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  <c r="K23" i="1"/>
  <c r="M21" i="1"/>
  <c r="M16" i="1"/>
  <c r="M15" i="1"/>
  <c r="M14" i="1"/>
  <c r="M13" i="1"/>
  <c r="M12" i="1"/>
  <c r="M11" i="1"/>
  <c r="M10" i="1"/>
  <c r="M9" i="1"/>
  <c r="M8" i="1"/>
  <c r="B20" i="1"/>
  <c r="B16" i="1"/>
  <c r="N16" i="1" s="1"/>
  <c r="B15" i="1"/>
  <c r="B14" i="1"/>
  <c r="B13" i="1"/>
  <c r="B12" i="1"/>
  <c r="B11" i="1"/>
  <c r="B10" i="1"/>
  <c r="B9" i="1"/>
  <c r="B8" i="1"/>
  <c r="E6" i="1"/>
  <c r="D18" i="1"/>
  <c r="D23" i="1" s="1"/>
  <c r="D25" i="1" s="1"/>
  <c r="B18" i="2"/>
  <c r="B21" i="2" s="1"/>
  <c r="B23" i="2" s="1"/>
  <c r="B23" i="1" s="1"/>
  <c r="B25" i="1" s="1"/>
  <c r="N14" i="1" l="1"/>
  <c r="N13" i="1"/>
  <c r="N10" i="1"/>
  <c r="N9" i="1"/>
  <c r="N12" i="1"/>
  <c r="N8" i="1"/>
  <c r="B18" i="1"/>
  <c r="B21" i="1" s="1"/>
  <c r="N21" i="1" s="1"/>
  <c r="N11" i="1"/>
  <c r="N15" i="1"/>
  <c r="F6" i="1"/>
  <c r="G6" i="1" s="1"/>
  <c r="H6" i="1" s="1"/>
  <c r="I6" i="1" s="1"/>
  <c r="J6" i="1" s="1"/>
  <c r="K6" i="1" s="1"/>
  <c r="L6" i="1" s="1"/>
  <c r="N18" i="1" l="1"/>
  <c r="N23" i="1" s="1"/>
  <c r="N25" i="1" s="1"/>
  <c r="M18" i="1"/>
  <c r="M23" i="1" s="1"/>
  <c r="L18" i="1"/>
  <c r="K18" i="1"/>
  <c r="J18" i="1"/>
  <c r="J23" i="1" s="1"/>
  <c r="I18" i="1"/>
  <c r="I23" i="1" s="1"/>
  <c r="H18" i="1"/>
  <c r="H23" i="1" s="1"/>
  <c r="G18" i="1"/>
  <c r="G23" i="1" s="1"/>
  <c r="F18" i="1"/>
  <c r="F23" i="1" s="1"/>
  <c r="E18" i="1"/>
  <c r="E23" i="1" s="1"/>
  <c r="E25" i="1" s="1"/>
  <c r="F25" i="1" l="1"/>
  <c r="G25" i="1" s="1"/>
  <c r="H25" i="1" s="1"/>
  <c r="I25" i="1" s="1"/>
  <c r="J25" i="1" s="1"/>
  <c r="K25" i="1" s="1"/>
  <c r="L25" i="1" s="1"/>
  <c r="M25" i="1" s="1"/>
</calcChain>
</file>

<file path=xl/sharedStrings.xml><?xml version="1.0" encoding="utf-8"?>
<sst xmlns="http://schemas.openxmlformats.org/spreadsheetml/2006/main" count="41" uniqueCount="25">
  <si>
    <t>De Mo Company</t>
  </si>
  <si>
    <t>(part of the Right Source Group)</t>
  </si>
  <si>
    <t>Notes</t>
  </si>
  <si>
    <t>Project Budget</t>
  </si>
  <si>
    <t>Project Bid</t>
  </si>
  <si>
    <t>Item</t>
  </si>
  <si>
    <t>Amount</t>
  </si>
  <si>
    <t>Mark-up</t>
  </si>
  <si>
    <t>Revenue (Bid Amount)</t>
  </si>
  <si>
    <t>Profit</t>
  </si>
  <si>
    <t>Legals &amp; Insurance</t>
  </si>
  <si>
    <t>Sub-Contract Labour</t>
  </si>
  <si>
    <t>Equipment Rental</t>
  </si>
  <si>
    <t>Printing</t>
  </si>
  <si>
    <t>Industry Consulting</t>
  </si>
  <si>
    <t>IT Hardware</t>
  </si>
  <si>
    <t>Social Media\Advertising</t>
  </si>
  <si>
    <t>Licences</t>
  </si>
  <si>
    <t>Contingency</t>
  </si>
  <si>
    <t>Bid Amount</t>
  </si>
  <si>
    <t>Total</t>
  </si>
  <si>
    <t>Var to Bid</t>
  </si>
  <si>
    <t>Cumulative Cashflow</t>
  </si>
  <si>
    <t>Total Expenditure</t>
  </si>
  <si>
    <t>Profit \ Cashflow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</si>
</sst>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9]#,##0.00;\-[$$-809]#,##0.00"/>
  </numFmts>
  <fonts count="10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2"/>
      <color theme="0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EBEBEB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rgb="FFEBEBEB"/>
      </top>
      <bottom/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rgb="FFEBEBEB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164" fontId="5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38" fontId="4" fillId="0" borderId="6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8" fontId="5" fillId="2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16" fontId="5" fillId="3" borderId="2" xfId="0" applyNumberFormat="1" applyFont="1" applyFill="1" applyBorder="1" applyAlignment="1">
      <alignment horizontal="center" vertical="center"/>
    </xf>
    <xf numFmtId="16" fontId="5" fillId="3" borderId="8" xfId="0" applyNumberFormat="1" applyFont="1" applyFill="1" applyBorder="1" applyAlignment="1">
      <alignment horizontal="center" vertical="center"/>
    </xf>
    <xf numFmtId="0" fontId="4" fillId="0" borderId="9" xfId="0" applyFont="1" applyBorder="1"/>
    <xf numFmtId="38" fontId="4" fillId="0" borderId="9" xfId="0" applyNumberFormat="1" applyFont="1" applyBorder="1" applyAlignment="1">
      <alignment vertical="center"/>
    </xf>
    <xf numFmtId="38" fontId="5" fillId="2" borderId="8" xfId="0" applyNumberFormat="1" applyFont="1" applyFill="1" applyBorder="1" applyAlignment="1">
      <alignment vertical="center"/>
    </xf>
    <xf numFmtId="38" fontId="4" fillId="0" borderId="10" xfId="0" applyNumberFormat="1" applyFont="1" applyBorder="1" applyAlignment="1">
      <alignment horizontal="right" vertical="center"/>
    </xf>
    <xf numFmtId="38" fontId="6" fillId="0" borderId="4" xfId="0" applyNumberFormat="1" applyFont="1" applyBorder="1" applyAlignment="1">
      <alignment vertical="center"/>
    </xf>
    <xf numFmtId="38" fontId="6" fillId="0" borderId="9" xfId="0" applyNumberFormat="1" applyFont="1" applyBorder="1" applyAlignment="1">
      <alignment vertical="center"/>
    </xf>
    <xf numFmtId="0" fontId="7" fillId="0" borderId="0" xfId="0" applyFont="1"/>
    <xf numFmtId="9" fontId="4" fillId="0" borderId="4" xfId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  <xf numFmtId="16" fontId="5" fillId="3" borderId="14" xfId="0" applyNumberFormat="1" applyFont="1" applyFill="1" applyBorder="1" applyAlignment="1">
      <alignment horizontal="center" vertical="center"/>
    </xf>
    <xf numFmtId="0" fontId="4" fillId="0" borderId="15" xfId="0" applyFont="1" applyBorder="1"/>
    <xf numFmtId="38" fontId="4" fillId="0" borderId="15" xfId="0" applyNumberFormat="1" applyFont="1" applyBorder="1" applyAlignment="1">
      <alignment vertical="center"/>
    </xf>
    <xf numFmtId="38" fontId="4" fillId="0" borderId="16" xfId="0" applyNumberFormat="1" applyFont="1" applyBorder="1" applyAlignment="1">
      <alignment horizontal="right" vertical="center"/>
    </xf>
    <xf numFmtId="38" fontId="5" fillId="2" borderId="14" xfId="0" applyNumberFormat="1" applyFont="1" applyFill="1" applyBorder="1" applyAlignment="1">
      <alignment vertical="center"/>
    </xf>
    <xf numFmtId="38" fontId="6" fillId="0" borderId="15" xfId="0" applyNumberFormat="1" applyFont="1" applyBorder="1" applyAlignment="1">
      <alignment vertical="center"/>
    </xf>
    <xf numFmtId="16" fontId="5" fillId="3" borderId="18" xfId="0" applyNumberFormat="1" applyFont="1" applyFill="1" applyBorder="1" applyAlignment="1">
      <alignment horizontal="center" vertical="center"/>
    </xf>
    <xf numFmtId="0" fontId="4" fillId="0" borderId="19" xfId="0" applyFont="1" applyBorder="1"/>
    <xf numFmtId="38" fontId="4" fillId="0" borderId="19" xfId="0" applyNumberFormat="1" applyFont="1" applyBorder="1" applyAlignment="1">
      <alignment vertical="center"/>
    </xf>
    <xf numFmtId="38" fontId="4" fillId="0" borderId="20" xfId="0" applyNumberFormat="1" applyFont="1" applyBorder="1" applyAlignment="1">
      <alignment horizontal="right" vertical="center"/>
    </xf>
    <xf numFmtId="38" fontId="5" fillId="2" borderId="18" xfId="0" applyNumberFormat="1" applyFont="1" applyFill="1" applyBorder="1" applyAlignment="1">
      <alignment vertical="center"/>
    </xf>
    <xf numFmtId="38" fontId="6" fillId="0" borderId="19" xfId="0" applyNumberFormat="1" applyFont="1" applyBorder="1" applyAlignment="1">
      <alignment vertical="center"/>
    </xf>
    <xf numFmtId="16" fontId="5" fillId="3" borderId="22" xfId="0" applyNumberFormat="1" applyFont="1" applyFill="1" applyBorder="1" applyAlignment="1">
      <alignment horizontal="center" vertical="center"/>
    </xf>
    <xf numFmtId="0" fontId="4" fillId="0" borderId="23" xfId="0" applyFont="1" applyBorder="1"/>
    <xf numFmtId="38" fontId="4" fillId="0" borderId="23" xfId="0" applyNumberFormat="1" applyFont="1" applyBorder="1" applyAlignment="1">
      <alignment vertical="center"/>
    </xf>
    <xf numFmtId="38" fontId="4" fillId="0" borderId="24" xfId="0" applyNumberFormat="1" applyFont="1" applyBorder="1" applyAlignment="1">
      <alignment horizontal="right" vertical="center"/>
    </xf>
    <xf numFmtId="38" fontId="5" fillId="2" borderId="22" xfId="0" applyNumberFormat="1" applyFont="1" applyFill="1" applyBorder="1" applyAlignment="1">
      <alignment vertical="center"/>
    </xf>
    <xf numFmtId="38" fontId="6" fillId="0" borderId="23" xfId="0" applyNumberFormat="1" applyFont="1" applyBorder="1" applyAlignment="1">
      <alignment vertical="center"/>
    </xf>
    <xf numFmtId="9" fontId="4" fillId="0" borderId="15" xfId="1" applyFont="1" applyBorder="1" applyAlignment="1">
      <alignment vertical="center"/>
    </xf>
    <xf numFmtId="16" fontId="5" fillId="3" borderId="26" xfId="0" applyNumberFormat="1" applyFont="1" applyFill="1" applyBorder="1" applyAlignment="1">
      <alignment horizontal="center" vertical="center"/>
    </xf>
    <xf numFmtId="0" fontId="4" fillId="0" borderId="27" xfId="0" applyFont="1" applyBorder="1"/>
    <xf numFmtId="38" fontId="4" fillId="0" borderId="27" xfId="0" applyNumberFormat="1" applyFont="1" applyBorder="1" applyAlignment="1">
      <alignment vertical="center"/>
    </xf>
    <xf numFmtId="38" fontId="4" fillId="0" borderId="28" xfId="0" applyNumberFormat="1" applyFont="1" applyBorder="1" applyAlignment="1">
      <alignment horizontal="right" vertical="center"/>
    </xf>
    <xf numFmtId="38" fontId="5" fillId="2" borderId="26" xfId="0" applyNumberFormat="1" applyFont="1" applyFill="1" applyBorder="1" applyAlignment="1">
      <alignment vertical="center"/>
    </xf>
    <xf numFmtId="38" fontId="6" fillId="0" borderId="27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0" fillId="0" borderId="0" xfId="0" applyFill="1" applyBorder="1"/>
    <xf numFmtId="16" fontId="5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/>
    <xf numFmtId="38" fontId="4" fillId="0" borderId="23" xfId="0" applyNumberFormat="1" applyFont="1" applyFill="1" applyBorder="1" applyAlignment="1">
      <alignment vertical="center"/>
    </xf>
    <xf numFmtId="38" fontId="4" fillId="0" borderId="23" xfId="0" applyNumberFormat="1" applyFont="1" applyFill="1" applyBorder="1" applyAlignment="1">
      <alignment horizontal="right" vertical="center"/>
    </xf>
    <xf numFmtId="38" fontId="5" fillId="0" borderId="23" xfId="0" applyNumberFormat="1" applyFont="1" applyFill="1" applyBorder="1" applyAlignment="1">
      <alignment vertical="center"/>
    </xf>
    <xf numFmtId="9" fontId="4" fillId="0" borderId="23" xfId="1" applyFont="1" applyFill="1" applyBorder="1" applyAlignment="1">
      <alignment vertical="center"/>
    </xf>
    <xf numFmtId="38" fontId="5" fillId="0" borderId="15" xfId="0" applyNumberFormat="1" applyFont="1" applyBorder="1" applyAlignment="1">
      <alignment vertical="center"/>
    </xf>
    <xf numFmtId="38" fontId="5" fillId="0" borderId="27" xfId="0" applyNumberFormat="1" applyFont="1" applyBorder="1" applyAlignment="1">
      <alignment vertical="center"/>
    </xf>
    <xf numFmtId="38" fontId="5" fillId="0" borderId="4" xfId="0" applyNumberFormat="1" applyFont="1" applyBorder="1" applyAlignment="1">
      <alignment vertical="center"/>
    </xf>
    <xf numFmtId="38" fontId="5" fillId="0" borderId="23" xfId="0" applyNumberFormat="1" applyFont="1" applyBorder="1" applyAlignment="1">
      <alignment vertical="center"/>
    </xf>
    <xf numFmtId="38" fontId="5" fillId="0" borderId="19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0" fontId="9" fillId="0" borderId="0" xfId="0" applyFont="1"/>
    <xf numFmtId="164" fontId="5" fillId="4" borderId="11" xfId="0" applyNumberFormat="1" applyFont="1" applyFill="1" applyBorder="1" applyAlignment="1">
      <alignment vertical="center"/>
    </xf>
    <xf numFmtId="38" fontId="5" fillId="4" borderId="12" xfId="0" applyNumberFormat="1" applyFont="1" applyFill="1" applyBorder="1" applyAlignment="1">
      <alignment vertical="center"/>
    </xf>
    <xf numFmtId="38" fontId="5" fillId="4" borderId="13" xfId="0" applyNumberFormat="1" applyFont="1" applyFill="1" applyBorder="1" applyAlignment="1">
      <alignment vertical="center"/>
    </xf>
    <xf numFmtId="38" fontId="5" fillId="4" borderId="17" xfId="0" applyNumberFormat="1" applyFont="1" applyFill="1" applyBorder="1" applyAlignment="1">
      <alignment vertical="center"/>
    </xf>
    <xf numFmtId="38" fontId="5" fillId="4" borderId="29" xfId="0" applyNumberFormat="1" applyFont="1" applyFill="1" applyBorder="1" applyAlignment="1">
      <alignment vertical="center"/>
    </xf>
    <xf numFmtId="38" fontId="5" fillId="4" borderId="25" xfId="0" applyNumberFormat="1" applyFont="1" applyFill="1" applyBorder="1" applyAlignment="1">
      <alignment vertical="center"/>
    </xf>
    <xf numFmtId="38" fontId="5" fillId="4" borderId="21" xfId="0" applyNumberFormat="1" applyFont="1" applyFill="1" applyBorder="1" applyAlignment="1">
      <alignment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Project Budget - Cumulative Cashflow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'Project Budget'!$A$25</c:f>
              <c:strCache>
                <c:ptCount val="1"/>
                <c:pt idx="0">
                  <c:v>Cumulative Cashflow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'Project Budget'!$D$6:$L$6</c:f>
              <c:numCache>
                <c:formatCode>d\-mmm</c:formatCode>
                <c:ptCount val="9"/>
                <c:pt idx="0">
                  <c:v>43735</c:v>
                </c:pt>
                <c:pt idx="1">
                  <c:v>43742</c:v>
                </c:pt>
                <c:pt idx="2">
                  <c:v>43749</c:v>
                </c:pt>
                <c:pt idx="3">
                  <c:v>43756</c:v>
                </c:pt>
                <c:pt idx="4">
                  <c:v>43763</c:v>
                </c:pt>
                <c:pt idx="5">
                  <c:v>43770</c:v>
                </c:pt>
                <c:pt idx="6">
                  <c:v>43777</c:v>
                </c:pt>
                <c:pt idx="7">
                  <c:v>43784</c:v>
                </c:pt>
                <c:pt idx="8">
                  <c:v>43791</c:v>
                </c:pt>
              </c:numCache>
            </c:numRef>
          </c:cat>
          <c:val>
            <c:numRef>
              <c:f>'Project Budget'!$D$25:$L$25</c:f>
              <c:numCache>
                <c:formatCode>#,##0_);[Red]\(#,##0\)</c:formatCode>
                <c:ptCount val="9"/>
                <c:pt idx="0">
                  <c:v>30500</c:v>
                </c:pt>
                <c:pt idx="1">
                  <c:v>-49500</c:v>
                </c:pt>
                <c:pt idx="2">
                  <c:v>-89500</c:v>
                </c:pt>
                <c:pt idx="3">
                  <c:v>50500</c:v>
                </c:pt>
                <c:pt idx="4">
                  <c:v>500</c:v>
                </c:pt>
                <c:pt idx="5">
                  <c:v>-59500</c:v>
                </c:pt>
                <c:pt idx="6">
                  <c:v>-69500</c:v>
                </c:pt>
                <c:pt idx="7">
                  <c:v>80450</c:v>
                </c:pt>
                <c:pt idx="8">
                  <c:v>80450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6-8C42-9C8D-585F18C51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17465663"/>
        <c:axId val="1799428031"/>
      </c:barChart>
      <c:catAx>
        <c:axId val="1817465663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428031"/>
        <c:crosses val="autoZero"/>
        <c:auto val="0"/>
        <c:lblAlgn val="ctr"/>
        <c:lblOffset val="100"/>
        <c:noMultiLvlLbl val="0"/>
      </c:catAx>
      <c:valAx>
        <c:axId val="179942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Dollars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465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25</xdr:row>
      <xdr:rowOff>171450</xdr:rowOff>
    </xdr:from>
    <xdr:to>
      <xdr:col>12</xdr:col>
      <xdr:colOff>38100</xdr:colOff>
      <xdr:row>39</xdr:row>
      <xdr:rowOff>184150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15BA74-25C4-6F4C-92E8-63ABC588D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5FE62-0653-5D4A-98AD-5ECD87927D98}">
  <sheetPr>
    <pageSetUpPr fitToPage="1"/>
  </sheetPr>
  <dimension ref="A1:C23"/>
  <sheetViews>
    <sheetView showGridLines="0" workbookViewId="0">
      <selection activeCell="B21" sqref="B21"/>
    </sheetView>
  </sheetViews>
  <sheetFormatPr baseColWidth="10" defaultColWidth="11" defaultRowHeight="16" x14ac:dyDescent="0.2"/>
  <cols>
    <col min="1" max="1" width="20.5" bestFit="1" customWidth="1"/>
    <col min="2" max="2" width="10.6640625" customWidth="1"/>
    <col min="3" max="3" width="25.5" customWidth="1"/>
  </cols>
  <sheetData>
    <row r="1" spans="1:3" x14ac:dyDescent="0.2">
      <c r="A1" s="1" t="s">
        <v>4</v>
      </c>
      <c r="B1" s="1"/>
      <c r="C1" s="1"/>
    </row>
    <row r="2" spans="1:3" x14ac:dyDescent="0.2">
      <c r="A2" s="2" t="s">
        <v>0</v>
      </c>
      <c r="B2" s="2"/>
      <c r="C2" s="2"/>
    </row>
    <row r="3" spans="1:3" x14ac:dyDescent="0.2">
      <c r="A3" s="3" t="s">
        <v>1</v>
      </c>
      <c r="B3" s="4"/>
      <c r="C3" s="4"/>
    </row>
    <row r="4" spans="1:3" x14ac:dyDescent="0.2">
      <c r="A4" s="5"/>
      <c r="B4" s="5"/>
      <c r="C4" s="5"/>
    </row>
    <row r="5" spans="1:3" x14ac:dyDescent="0.2">
      <c r="A5" s="6"/>
      <c r="B5" s="6"/>
      <c r="C5" s="6"/>
    </row>
    <row r="6" spans="1:3" x14ac:dyDescent="0.2">
      <c r="A6" s="18" t="s">
        <v>5</v>
      </c>
      <c r="B6" s="19" t="s">
        <v>6</v>
      </c>
      <c r="C6" s="20" t="s">
        <v>2</v>
      </c>
    </row>
    <row r="7" spans="1:3" x14ac:dyDescent="0.2">
      <c r="A7" s="7"/>
      <c r="B7" s="8"/>
      <c r="C7" s="21"/>
    </row>
    <row r="8" spans="1:3" x14ac:dyDescent="0.2">
      <c r="A8" s="10" t="s">
        <v>10</v>
      </c>
      <c r="B8" s="14">
        <v>5000</v>
      </c>
      <c r="C8" s="22"/>
    </row>
    <row r="9" spans="1:3" x14ac:dyDescent="0.2">
      <c r="A9" s="10" t="s">
        <v>11</v>
      </c>
      <c r="B9" s="14">
        <v>150000</v>
      </c>
      <c r="C9" s="22"/>
    </row>
    <row r="10" spans="1:3" x14ac:dyDescent="0.2">
      <c r="A10" s="29" t="s">
        <v>12</v>
      </c>
      <c r="B10" s="15">
        <v>50000</v>
      </c>
      <c r="C10" s="24"/>
    </row>
    <row r="11" spans="1:3" x14ac:dyDescent="0.2">
      <c r="A11" s="30" t="s">
        <v>13</v>
      </c>
      <c r="B11" s="14">
        <v>20000</v>
      </c>
      <c r="C11" s="22"/>
    </row>
    <row r="12" spans="1:3" x14ac:dyDescent="0.2">
      <c r="A12" s="30" t="s">
        <v>14</v>
      </c>
      <c r="B12" s="14">
        <v>10000</v>
      </c>
      <c r="C12" s="22"/>
    </row>
    <row r="13" spans="1:3" x14ac:dyDescent="0.2">
      <c r="A13" s="30" t="s">
        <v>15</v>
      </c>
      <c r="B13" s="14">
        <v>30000</v>
      </c>
      <c r="C13" s="22"/>
    </row>
    <row r="14" spans="1:3" x14ac:dyDescent="0.2">
      <c r="A14" s="12" t="s">
        <v>16</v>
      </c>
      <c r="B14" s="15">
        <v>10000</v>
      </c>
      <c r="C14" s="24"/>
    </row>
    <row r="15" spans="1:3" x14ac:dyDescent="0.2">
      <c r="A15" s="10" t="s">
        <v>17</v>
      </c>
      <c r="B15" s="14">
        <v>1500</v>
      </c>
      <c r="C15" s="22"/>
    </row>
    <row r="16" spans="1:3" x14ac:dyDescent="0.2">
      <c r="A16" s="12" t="s">
        <v>18</v>
      </c>
      <c r="B16" s="15">
        <v>5000</v>
      </c>
      <c r="C16" s="24"/>
    </row>
    <row r="17" spans="1:3" ht="7" customHeight="1" x14ac:dyDescent="0.2">
      <c r="A17" s="10"/>
      <c r="B17" s="14"/>
      <c r="C17" s="22"/>
    </row>
    <row r="18" spans="1:3" x14ac:dyDescent="0.2">
      <c r="A18" s="16" t="s">
        <v>23</v>
      </c>
      <c r="B18" s="17">
        <f>SUM(B8:B17)</f>
        <v>281500</v>
      </c>
      <c r="C18" s="23"/>
    </row>
    <row r="19" spans="1:3" x14ac:dyDescent="0.2">
      <c r="A19" s="13"/>
      <c r="B19" s="14"/>
      <c r="C19" s="22"/>
    </row>
    <row r="20" spans="1:3" x14ac:dyDescent="0.2">
      <c r="A20" s="11" t="s">
        <v>7</v>
      </c>
      <c r="B20" s="28">
        <v>0.3</v>
      </c>
      <c r="C20" s="22"/>
    </row>
    <row r="21" spans="1:3" x14ac:dyDescent="0.2">
      <c r="A21" s="9" t="s">
        <v>8</v>
      </c>
      <c r="B21" s="70">
        <f>B18*(1+B20)</f>
        <v>365950</v>
      </c>
      <c r="C21" s="22"/>
    </row>
    <row r="22" spans="1:3" ht="17" thickBot="1" x14ac:dyDescent="0.25">
      <c r="A22" s="10"/>
      <c r="B22" s="14"/>
      <c r="C22" s="22"/>
    </row>
    <row r="23" spans="1:3" ht="17" thickBot="1" x14ac:dyDescent="0.25">
      <c r="A23" s="75" t="s">
        <v>9</v>
      </c>
      <c r="B23" s="76">
        <f>B21-B18</f>
        <v>84450</v>
      </c>
      <c r="C23" s="7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7653F-D0F7-354B-BCA7-4BD5D7DEFADC}">
  <sheetPr>
    <pageSetUpPr fitToPage="1"/>
  </sheetPr>
  <dimension ref="A1:O35"/>
  <sheetViews>
    <sheetView showGridLines="0" tabSelected="1" workbookViewId="0">
      <selection activeCell="E13" sqref="E13"/>
    </sheetView>
  </sheetViews>
  <sheetFormatPr baseColWidth="10" defaultColWidth="11" defaultRowHeight="16" x14ac:dyDescent="0.2"/>
  <cols>
    <col min="1" max="1" width="20.5" bestFit="1" customWidth="1"/>
    <col min="2" max="2" width="10.6640625" customWidth="1"/>
    <col min="3" max="3" width="3.83203125" style="61" customWidth="1"/>
    <col min="4" max="14" width="10.6640625" customWidth="1"/>
    <col min="15" max="15" width="25.5" customWidth="1"/>
  </cols>
  <sheetData>
    <row r="1" spans="1:15" x14ac:dyDescent="0.2">
      <c r="A1" s="1" t="s">
        <v>3</v>
      </c>
      <c r="B1" s="1"/>
      <c r="C1" s="5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" t="s">
        <v>0</v>
      </c>
      <c r="B2" s="2"/>
      <c r="C2" s="5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3" t="s">
        <v>1</v>
      </c>
      <c r="B3" s="4"/>
      <c r="C3" s="5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5"/>
      <c r="B4" s="5"/>
      <c r="C4" s="5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">
      <c r="A5" s="6"/>
      <c r="B5" s="6"/>
      <c r="C5" s="6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2">
      <c r="A6" s="18" t="s">
        <v>5</v>
      </c>
      <c r="B6" s="31" t="s">
        <v>19</v>
      </c>
      <c r="C6" s="62"/>
      <c r="D6" s="50">
        <v>43735</v>
      </c>
      <c r="E6" s="19">
        <f t="shared" ref="E6:L6" si="0">D6+7</f>
        <v>43742</v>
      </c>
      <c r="F6" s="19">
        <f t="shared" si="0"/>
        <v>43749</v>
      </c>
      <c r="G6" s="19">
        <f t="shared" si="0"/>
        <v>43756</v>
      </c>
      <c r="H6" s="19">
        <f t="shared" si="0"/>
        <v>43763</v>
      </c>
      <c r="I6" s="19">
        <f t="shared" si="0"/>
        <v>43770</v>
      </c>
      <c r="J6" s="19">
        <f t="shared" si="0"/>
        <v>43777</v>
      </c>
      <c r="K6" s="19">
        <f t="shared" si="0"/>
        <v>43784</v>
      </c>
      <c r="L6" s="31">
        <f t="shared" si="0"/>
        <v>43791</v>
      </c>
      <c r="M6" s="43" t="s">
        <v>20</v>
      </c>
      <c r="N6" s="37" t="s">
        <v>21</v>
      </c>
      <c r="O6" s="20" t="s">
        <v>2</v>
      </c>
    </row>
    <row r="7" spans="1:15" x14ac:dyDescent="0.2">
      <c r="A7" s="7"/>
      <c r="B7" s="32"/>
      <c r="C7" s="63"/>
      <c r="D7" s="51"/>
      <c r="E7" s="8"/>
      <c r="F7" s="8"/>
      <c r="G7" s="8"/>
      <c r="H7" s="8"/>
      <c r="I7" s="8"/>
      <c r="J7" s="8"/>
      <c r="K7" s="8"/>
      <c r="L7" s="32"/>
      <c r="M7" s="44"/>
      <c r="N7" s="38"/>
      <c r="O7" s="21"/>
    </row>
    <row r="8" spans="1:15" x14ac:dyDescent="0.2">
      <c r="A8" s="10" t="s">
        <v>10</v>
      </c>
      <c r="B8" s="33">
        <f>Bid!B8</f>
        <v>5000</v>
      </c>
      <c r="C8" s="64"/>
      <c r="D8" s="52">
        <v>4000</v>
      </c>
      <c r="E8" s="14"/>
      <c r="F8" s="14"/>
      <c r="G8" s="14"/>
      <c r="H8" s="14"/>
      <c r="I8" s="14"/>
      <c r="J8" s="14"/>
      <c r="K8" s="14"/>
      <c r="L8" s="33"/>
      <c r="M8" s="45">
        <f>SUM(D8:L8)</f>
        <v>4000</v>
      </c>
      <c r="N8" s="39">
        <f>B8-M8</f>
        <v>1000</v>
      </c>
      <c r="O8" s="22"/>
    </row>
    <row r="9" spans="1:15" x14ac:dyDescent="0.2">
      <c r="A9" s="10" t="s">
        <v>11</v>
      </c>
      <c r="B9" s="33">
        <f>Bid!B9</f>
        <v>150000</v>
      </c>
      <c r="C9" s="64"/>
      <c r="D9" s="52"/>
      <c r="E9" s="14">
        <v>30000</v>
      </c>
      <c r="F9" s="14">
        <v>30000</v>
      </c>
      <c r="G9" s="14">
        <v>30000</v>
      </c>
      <c r="H9" s="14">
        <v>30000</v>
      </c>
      <c r="I9" s="14">
        <v>30000</v>
      </c>
      <c r="J9" s="14"/>
      <c r="K9" s="14"/>
      <c r="L9" s="33"/>
      <c r="M9" s="45">
        <f t="shared" ref="M9:M16" si="1">SUM(D9:L9)</f>
        <v>150000</v>
      </c>
      <c r="N9" s="39">
        <f t="shared" ref="N9:N16" si="2">B9-M9</f>
        <v>0</v>
      </c>
      <c r="O9" s="22"/>
    </row>
    <row r="10" spans="1:15" x14ac:dyDescent="0.2">
      <c r="A10" s="29" t="s">
        <v>12</v>
      </c>
      <c r="B10" s="34">
        <f>Bid!B10</f>
        <v>50000</v>
      </c>
      <c r="C10" s="65"/>
      <c r="D10" s="53"/>
      <c r="E10" s="15">
        <v>10000</v>
      </c>
      <c r="F10" s="15">
        <v>10000</v>
      </c>
      <c r="G10" s="15">
        <v>10000</v>
      </c>
      <c r="H10" s="15">
        <v>10000</v>
      </c>
      <c r="I10" s="15">
        <v>10000</v>
      </c>
      <c r="J10" s="15">
        <v>10000</v>
      </c>
      <c r="K10" s="15"/>
      <c r="L10" s="34"/>
      <c r="M10" s="46">
        <f t="shared" si="1"/>
        <v>60000</v>
      </c>
      <c r="N10" s="40">
        <f t="shared" si="2"/>
        <v>-10000</v>
      </c>
      <c r="O10" s="24"/>
    </row>
    <row r="11" spans="1:15" x14ac:dyDescent="0.2">
      <c r="A11" s="30" t="s">
        <v>13</v>
      </c>
      <c r="B11" s="33">
        <f>Bid!B11</f>
        <v>20000</v>
      </c>
      <c r="C11" s="64"/>
      <c r="D11" s="52"/>
      <c r="E11" s="14"/>
      <c r="F11" s="14"/>
      <c r="G11" s="14"/>
      <c r="H11" s="14">
        <v>5000</v>
      </c>
      <c r="I11" s="14">
        <v>15000</v>
      </c>
      <c r="J11" s="14"/>
      <c r="K11" s="14"/>
      <c r="L11" s="33"/>
      <c r="M11" s="45">
        <f t="shared" si="1"/>
        <v>20000</v>
      </c>
      <c r="N11" s="39">
        <f t="shared" si="2"/>
        <v>0</v>
      </c>
      <c r="O11" s="22"/>
    </row>
    <row r="12" spans="1:15" x14ac:dyDescent="0.2">
      <c r="A12" s="30" t="s">
        <v>14</v>
      </c>
      <c r="B12" s="33">
        <f>Bid!B12</f>
        <v>10000</v>
      </c>
      <c r="C12" s="64"/>
      <c r="D12" s="52"/>
      <c r="E12" s="14">
        <v>10000</v>
      </c>
      <c r="F12" s="14"/>
      <c r="G12" s="14"/>
      <c r="H12" s="14"/>
      <c r="I12" s="14"/>
      <c r="J12" s="14"/>
      <c r="K12" s="14"/>
      <c r="L12" s="33"/>
      <c r="M12" s="45">
        <f t="shared" si="1"/>
        <v>10000</v>
      </c>
      <c r="N12" s="39">
        <f t="shared" si="2"/>
        <v>0</v>
      </c>
      <c r="O12" s="22"/>
    </row>
    <row r="13" spans="1:15" x14ac:dyDescent="0.2">
      <c r="A13" s="30" t="s">
        <v>15</v>
      </c>
      <c r="B13" s="33">
        <f>Bid!B13</f>
        <v>30000</v>
      </c>
      <c r="C13" s="64"/>
      <c r="D13" s="52"/>
      <c r="E13" s="14">
        <v>30000</v>
      </c>
      <c r="F13" s="14"/>
      <c r="G13" s="14"/>
      <c r="H13" s="14"/>
      <c r="I13" s="14"/>
      <c r="J13" s="14"/>
      <c r="K13" s="14"/>
      <c r="L13" s="33"/>
      <c r="M13" s="45">
        <f t="shared" si="1"/>
        <v>30000</v>
      </c>
      <c r="N13" s="39">
        <f t="shared" si="2"/>
        <v>0</v>
      </c>
      <c r="O13" s="22"/>
    </row>
    <row r="14" spans="1:15" x14ac:dyDescent="0.2">
      <c r="A14" s="12" t="s">
        <v>16</v>
      </c>
      <c r="B14" s="34">
        <f>Bid!B14</f>
        <v>10000</v>
      </c>
      <c r="C14" s="65"/>
      <c r="D14" s="53"/>
      <c r="E14" s="15"/>
      <c r="F14" s="15"/>
      <c r="G14" s="15"/>
      <c r="H14" s="15">
        <v>5000</v>
      </c>
      <c r="I14" s="15">
        <v>5000</v>
      </c>
      <c r="J14" s="15"/>
      <c r="K14" s="15"/>
      <c r="L14" s="34"/>
      <c r="M14" s="46">
        <f t="shared" si="1"/>
        <v>10000</v>
      </c>
      <c r="N14" s="40">
        <f t="shared" si="2"/>
        <v>0</v>
      </c>
      <c r="O14" s="24"/>
    </row>
    <row r="15" spans="1:15" x14ac:dyDescent="0.2">
      <c r="A15" s="10" t="s">
        <v>17</v>
      </c>
      <c r="B15" s="33">
        <f>Bid!B15</f>
        <v>1500</v>
      </c>
      <c r="C15" s="64"/>
      <c r="D15" s="52">
        <v>1500</v>
      </c>
      <c r="E15" s="14"/>
      <c r="F15" s="14"/>
      <c r="G15" s="14"/>
      <c r="H15" s="14"/>
      <c r="I15" s="14"/>
      <c r="J15" s="14"/>
      <c r="K15" s="14"/>
      <c r="L15" s="33"/>
      <c r="M15" s="45">
        <f t="shared" si="1"/>
        <v>1500</v>
      </c>
      <c r="N15" s="39">
        <f t="shared" si="2"/>
        <v>0</v>
      </c>
      <c r="O15" s="22"/>
    </row>
    <row r="16" spans="1:15" x14ac:dyDescent="0.2">
      <c r="A16" s="12" t="s">
        <v>18</v>
      </c>
      <c r="B16" s="34">
        <f>Bid!B16</f>
        <v>5000</v>
      </c>
      <c r="C16" s="65"/>
      <c r="D16" s="53"/>
      <c r="E16" s="15"/>
      <c r="F16" s="15"/>
      <c r="G16" s="15"/>
      <c r="H16" s="15"/>
      <c r="I16" s="15"/>
      <c r="J16" s="15"/>
      <c r="K16" s="15"/>
      <c r="L16" s="34"/>
      <c r="M16" s="46">
        <f t="shared" si="1"/>
        <v>0</v>
      </c>
      <c r="N16" s="40">
        <f t="shared" si="2"/>
        <v>5000</v>
      </c>
      <c r="O16" s="24"/>
    </row>
    <row r="17" spans="1:15" ht="7" customHeight="1" x14ac:dyDescent="0.2">
      <c r="A17" s="10"/>
      <c r="B17" s="33"/>
      <c r="C17" s="64"/>
      <c r="D17" s="52"/>
      <c r="E17" s="14"/>
      <c r="F17" s="14"/>
      <c r="G17" s="14"/>
      <c r="H17" s="14"/>
      <c r="I17" s="14"/>
      <c r="J17" s="14"/>
      <c r="K17" s="14"/>
      <c r="L17" s="33"/>
      <c r="M17" s="45"/>
      <c r="N17" s="39"/>
      <c r="O17" s="22"/>
    </row>
    <row r="18" spans="1:15" x14ac:dyDescent="0.2">
      <c r="A18" s="16" t="s">
        <v>23</v>
      </c>
      <c r="B18" s="35">
        <f>SUM(B8:B17)</f>
        <v>281500</v>
      </c>
      <c r="C18" s="66"/>
      <c r="D18" s="54">
        <f t="shared" ref="D18" si="3">SUM(D8:D17)</f>
        <v>5500</v>
      </c>
      <c r="E18" s="17">
        <f t="shared" ref="E18:N18" si="4">SUM(E8:E17)</f>
        <v>80000</v>
      </c>
      <c r="F18" s="17">
        <f t="shared" si="4"/>
        <v>40000</v>
      </c>
      <c r="G18" s="17">
        <f t="shared" si="4"/>
        <v>40000</v>
      </c>
      <c r="H18" s="17">
        <f t="shared" si="4"/>
        <v>50000</v>
      </c>
      <c r="I18" s="17">
        <f t="shared" si="4"/>
        <v>60000</v>
      </c>
      <c r="J18" s="17">
        <f t="shared" si="4"/>
        <v>10000</v>
      </c>
      <c r="K18" s="17">
        <f t="shared" si="4"/>
        <v>0</v>
      </c>
      <c r="L18" s="35">
        <f t="shared" si="4"/>
        <v>0</v>
      </c>
      <c r="M18" s="47">
        <f t="shared" si="4"/>
        <v>285500</v>
      </c>
      <c r="N18" s="41">
        <f t="shared" si="4"/>
        <v>-4000</v>
      </c>
      <c r="O18" s="23"/>
    </row>
    <row r="19" spans="1:15" x14ac:dyDescent="0.2">
      <c r="A19" s="13"/>
      <c r="B19" s="33"/>
      <c r="C19" s="64"/>
      <c r="D19" s="52"/>
      <c r="E19" s="14"/>
      <c r="F19" s="14"/>
      <c r="G19" s="14"/>
      <c r="H19" s="14"/>
      <c r="I19" s="14"/>
      <c r="J19" s="14"/>
      <c r="K19" s="14"/>
      <c r="L19" s="33"/>
      <c r="M19" s="45"/>
      <c r="N19" s="39"/>
      <c r="O19" s="22"/>
    </row>
    <row r="20" spans="1:15" x14ac:dyDescent="0.2">
      <c r="A20" s="11" t="s">
        <v>7</v>
      </c>
      <c r="B20" s="49">
        <f>Bid!B20</f>
        <v>0.3</v>
      </c>
      <c r="C20" s="67"/>
      <c r="D20" s="52"/>
      <c r="E20" s="14"/>
      <c r="F20" s="14"/>
      <c r="G20" s="14"/>
      <c r="H20" s="14"/>
      <c r="I20" s="14"/>
      <c r="J20" s="14"/>
      <c r="K20" s="14"/>
      <c r="L20" s="33"/>
      <c r="M20" s="45"/>
      <c r="N20" s="39"/>
      <c r="O20" s="22"/>
    </row>
    <row r="21" spans="1:15" s="74" customFormat="1" x14ac:dyDescent="0.2">
      <c r="A21" s="9" t="s">
        <v>8</v>
      </c>
      <c r="B21" s="68">
        <f>B18*(1+B20)</f>
        <v>365950</v>
      </c>
      <c r="C21" s="66"/>
      <c r="D21" s="69">
        <v>36000</v>
      </c>
      <c r="E21" s="70"/>
      <c r="F21" s="70"/>
      <c r="G21" s="70">
        <v>180000</v>
      </c>
      <c r="H21" s="70"/>
      <c r="I21" s="70"/>
      <c r="J21" s="70"/>
      <c r="K21" s="70">
        <v>149950</v>
      </c>
      <c r="L21" s="68"/>
      <c r="M21" s="71">
        <f>SUM(D21:L21)</f>
        <v>365950</v>
      </c>
      <c r="N21" s="72">
        <f>M21-B21</f>
        <v>0</v>
      </c>
      <c r="O21" s="73"/>
    </row>
    <row r="22" spans="1:15" ht="17" thickBot="1" x14ac:dyDescent="0.25">
      <c r="A22" s="10"/>
      <c r="B22" s="33"/>
      <c r="C22" s="64"/>
      <c r="D22" s="55"/>
      <c r="E22" s="25"/>
      <c r="F22" s="25"/>
      <c r="G22" s="25"/>
      <c r="H22" s="25"/>
      <c r="I22" s="25"/>
      <c r="J22" s="25"/>
      <c r="K22" s="25"/>
      <c r="L22" s="36"/>
      <c r="M22" s="48"/>
      <c r="N22" s="42"/>
      <c r="O22" s="26"/>
    </row>
    <row r="23" spans="1:15" ht="17" thickBot="1" x14ac:dyDescent="0.25">
      <c r="A23" s="75" t="s">
        <v>24</v>
      </c>
      <c r="B23" s="78">
        <f>Bid!B23</f>
        <v>84450</v>
      </c>
      <c r="C23" s="66"/>
      <c r="D23" s="79">
        <f>D21-D18</f>
        <v>30500</v>
      </c>
      <c r="E23" s="76">
        <f t="shared" ref="E23:M23" si="5">E21-E18</f>
        <v>-80000</v>
      </c>
      <c r="F23" s="76">
        <f t="shared" si="5"/>
        <v>-40000</v>
      </c>
      <c r="G23" s="76">
        <f t="shared" si="5"/>
        <v>140000</v>
      </c>
      <c r="H23" s="76">
        <f t="shared" si="5"/>
        <v>-50000</v>
      </c>
      <c r="I23" s="76">
        <f t="shared" si="5"/>
        <v>-60000</v>
      </c>
      <c r="J23" s="76">
        <f t="shared" si="5"/>
        <v>-10000</v>
      </c>
      <c r="K23" s="76">
        <f t="shared" si="5"/>
        <v>149950</v>
      </c>
      <c r="L23" s="78">
        <f t="shared" si="5"/>
        <v>0</v>
      </c>
      <c r="M23" s="80">
        <f t="shared" si="5"/>
        <v>80450</v>
      </c>
      <c r="N23" s="81">
        <f>+N21+N18</f>
        <v>-4000</v>
      </c>
      <c r="O23" s="77"/>
    </row>
    <row r="24" spans="1:15" ht="17" thickBot="1" x14ac:dyDescent="0.25"/>
    <row r="25" spans="1:15" ht="17" thickBot="1" x14ac:dyDescent="0.25">
      <c r="A25" s="75" t="s">
        <v>22</v>
      </c>
      <c r="B25" s="78">
        <f>B23</f>
        <v>84450</v>
      </c>
      <c r="C25" s="66"/>
      <c r="D25" s="79">
        <f>D23</f>
        <v>30500</v>
      </c>
      <c r="E25" s="76">
        <f>D25+E23</f>
        <v>-49500</v>
      </c>
      <c r="F25" s="76">
        <f t="shared" ref="F25:L25" si="6">E25+F23</f>
        <v>-89500</v>
      </c>
      <c r="G25" s="76">
        <f t="shared" si="6"/>
        <v>50500</v>
      </c>
      <c r="H25" s="76">
        <f t="shared" si="6"/>
        <v>500</v>
      </c>
      <c r="I25" s="76">
        <f t="shared" si="6"/>
        <v>-59500</v>
      </c>
      <c r="J25" s="76">
        <f t="shared" si="6"/>
        <v>-69500</v>
      </c>
      <c r="K25" s="76">
        <f t="shared" si="6"/>
        <v>80450</v>
      </c>
      <c r="L25" s="78">
        <f t="shared" si="6"/>
        <v>80450</v>
      </c>
      <c r="M25" s="80">
        <f>L25</f>
        <v>80450</v>
      </c>
      <c r="N25" s="81">
        <f>N23</f>
        <v>-4000</v>
      </c>
      <c r="O25" s="77"/>
    </row>
    <row r="35" spans="1:15" s="27" customFormat="1" x14ac:dyDescent="0.2">
      <c r="A35"/>
      <c r="B35"/>
      <c r="C35" s="61"/>
      <c r="D35"/>
      <c r="E35"/>
      <c r="F35"/>
      <c r="G35"/>
      <c r="H35"/>
      <c r="I35"/>
      <c r="J35"/>
      <c r="K35"/>
      <c r="L35"/>
      <c r="M35"/>
      <c r="N35"/>
      <c r="O35"/>
    </row>
  </sheetData>
  <pageMargins left="0.23622047244094491" right="0.23622047244094491" top="0.74803149606299213" bottom="0.74803149606299213" header="0.31496062992125984" footer="0.31496062992125984"/>
  <pageSetup paperSize="9" scale="75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</vt:lpstr>
      <vt:lpstr>Project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Hogg</dc:creator>
  <cp:lastModifiedBy>Justin Hogg</cp:lastModifiedBy>
  <cp:lastPrinted>2019-09-02T12:23:49Z</cp:lastPrinted>
  <dcterms:created xsi:type="dcterms:W3CDTF">2019-09-02T11:12:53Z</dcterms:created>
  <dcterms:modified xsi:type="dcterms:W3CDTF">2019-09-03T03:06:53Z</dcterms:modified>
</cp:coreProperties>
</file>